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01185112\Desktop\WEB\"/>
    </mc:Choice>
  </mc:AlternateContent>
  <bookViews>
    <workbookView xWindow="0" yWindow="0" windowWidth="19200" windowHeight="12180"/>
  </bookViews>
  <sheets>
    <sheet name="Sheet1" sheetId="1" r:id="rId1"/>
  </sheets>
  <definedNames>
    <definedName name="_xlnm.Print_Area" localSheetId="0">Sheet1!$A$5:$I$43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6" i="1" l="1"/>
  <c r="B10" i="1"/>
  <c r="C22" i="1" l="1"/>
  <c r="H38" i="1" l="1"/>
  <c r="B22" i="1" l="1"/>
  <c r="B25" i="1" s="1"/>
  <c r="C10" i="1"/>
  <c r="H10" i="1" l="1"/>
  <c r="H11" i="1" s="1"/>
  <c r="H21" i="1"/>
  <c r="H22" i="1" s="1"/>
  <c r="H25" i="1"/>
  <c r="H26" i="1" s="1"/>
  <c r="H31" i="1"/>
  <c r="H34" i="1" s="1"/>
  <c r="H40" i="1" s="1"/>
  <c r="H41" i="1" s="1"/>
  <c r="I7" i="1"/>
  <c r="H7" i="1"/>
  <c r="H16" i="1"/>
  <c r="H17" i="1" s="1"/>
  <c r="H28" i="1" l="1"/>
  <c r="H43" i="1"/>
</calcChain>
</file>

<file path=xl/sharedStrings.xml><?xml version="1.0" encoding="utf-8"?>
<sst xmlns="http://schemas.openxmlformats.org/spreadsheetml/2006/main" count="54" uniqueCount="49">
  <si>
    <t>Commuter</t>
  </si>
  <si>
    <t>Resident</t>
  </si>
  <si>
    <t>Step 3- Review Sample Financing Plans</t>
  </si>
  <si>
    <t>Financing Option One</t>
  </si>
  <si>
    <t>Fall Payment</t>
  </si>
  <si>
    <t>Spring Payment</t>
  </si>
  <si>
    <t>University Fee</t>
  </si>
  <si>
    <t>Pay balance term by term</t>
  </si>
  <si>
    <t>Room (freshman housing)</t>
  </si>
  <si>
    <t>Board (freshman housing)</t>
  </si>
  <si>
    <t>Financing Option Two</t>
  </si>
  <si>
    <t>TOTAL DIRECT COST</t>
  </si>
  <si>
    <t>Put a "1" for Commuter, "2" for Resident in the purple box:</t>
  </si>
  <si>
    <t>Step 2 - Financial Aid</t>
  </si>
  <si>
    <t>Financing Option Three</t>
  </si>
  <si>
    <t>Federal Pell Grant</t>
  </si>
  <si>
    <t>Pay entire amount via Parent Plus Loan</t>
  </si>
  <si>
    <t>PHEAA Grant</t>
  </si>
  <si>
    <t>(includes allowance for Origination Fee)</t>
  </si>
  <si>
    <t>Other State Grants</t>
  </si>
  <si>
    <t>Amount of Annual Loan</t>
  </si>
  <si>
    <t>University Scholarship</t>
  </si>
  <si>
    <t>Estimated  Monthly Payment</t>
  </si>
  <si>
    <t>Univeristy Grant</t>
  </si>
  <si>
    <t>Federal SEOG Grant</t>
  </si>
  <si>
    <t>Financing Option Four</t>
  </si>
  <si>
    <t>Private Scholarship</t>
  </si>
  <si>
    <t>Direct Stafford Loan (if you intend to borrow)</t>
  </si>
  <si>
    <t>TOTAL FINANCIAL AID</t>
  </si>
  <si>
    <t>Pay half via Parent Plus Loan</t>
  </si>
  <si>
    <t>Direct Educational Cost from above:</t>
  </si>
  <si>
    <t>Less Total Financial Aid</t>
  </si>
  <si>
    <t>Estimated Monthly Payment</t>
  </si>
  <si>
    <t>Remaining Direct Costs</t>
  </si>
  <si>
    <t>Combined Monthly Payment Amounte</t>
  </si>
  <si>
    <t>Create your own Financing Option</t>
  </si>
  <si>
    <t>Annual amount to pay as billed</t>
  </si>
  <si>
    <t>Remaining Amount to Finance</t>
  </si>
  <si>
    <t>Pay remainder via Parent Plus Loan + Fee</t>
  </si>
  <si>
    <t>Estimated Monthly Loan Payment</t>
  </si>
  <si>
    <t>Tuition (12 to 18 credits per term)</t>
  </si>
  <si>
    <t>Total amount via Nelnet Monthly Plan</t>
  </si>
  <si>
    <t>Amount Nelnet Month Payment Plan</t>
  </si>
  <si>
    <t>Enter # of Payments from 8 to 12</t>
  </si>
  <si>
    <t>Pay half via Nelnet Month Payment Plan</t>
  </si>
  <si>
    <t>Total amount via Nelnet Plan</t>
  </si>
  <si>
    <r>
      <t>Directions:</t>
    </r>
    <r>
      <rPr>
        <sz val="11"/>
        <color rgb="FF000000"/>
        <rFont val="Calibri"/>
        <family val="2"/>
        <scheme val="minor"/>
      </rPr>
      <t xml:space="preserve">  Fill in the </t>
    </r>
    <r>
      <rPr>
        <sz val="11"/>
        <color rgb="FF7030A0"/>
        <rFont val="Calibri"/>
        <family val="2"/>
        <scheme val="minor"/>
      </rPr>
      <t>Purple cells</t>
    </r>
    <r>
      <rPr>
        <sz val="11"/>
        <color rgb="FF000000"/>
        <rFont val="Calibri"/>
        <family val="2"/>
        <scheme val="minor"/>
      </rPr>
      <t>, the rest will be calculated for you automatically at the bottom.</t>
    </r>
  </si>
  <si>
    <t>Step 1 - DIRECT COST (Estimated)</t>
  </si>
  <si>
    <t>Scranton Family Financing Plan (SFFP)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</si>
</sst>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0.000%"/>
    <numFmt numFmtId="166" formatCode="&quot;$&quot;#,##0;[Red]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2" borderId="0" xfId="0" applyFill="1" applyBorder="1" applyProtection="1"/>
    <xf numFmtId="0" fontId="0" fillId="0" borderId="0" xfId="0" applyFill="1" applyBorder="1" applyProtection="1"/>
    <xf numFmtId="0" fontId="7" fillId="0" borderId="0" xfId="0" applyFont="1" applyProtection="1"/>
    <xf numFmtId="6" fontId="0" fillId="0" borderId="0" xfId="0" applyNumberFormat="1" applyProtection="1"/>
    <xf numFmtId="0" fontId="3" fillId="0" borderId="2" xfId="0" applyFont="1" applyBorder="1" applyProtection="1"/>
    <xf numFmtId="0" fontId="0" fillId="0" borderId="3" xfId="0" applyBorder="1" applyProtection="1"/>
    <xf numFmtId="0" fontId="8" fillId="0" borderId="0" xfId="0" applyFont="1" applyBorder="1" applyAlignment="1" applyProtection="1">
      <alignment wrapText="1"/>
    </xf>
    <xf numFmtId="0" fontId="8" fillId="0" borderId="5" xfId="0" applyFont="1" applyBorder="1" applyAlignment="1" applyProtection="1">
      <alignment wrapText="1"/>
    </xf>
    <xf numFmtId="0" fontId="9" fillId="0" borderId="6" xfId="0" applyFont="1" applyBorder="1" applyProtection="1"/>
    <xf numFmtId="164" fontId="0" fillId="0" borderId="1" xfId="0" applyNumberFormat="1" applyBorder="1" applyProtection="1"/>
    <xf numFmtId="164" fontId="0" fillId="0" borderId="7" xfId="0" applyNumberFormat="1" applyBorder="1" applyProtection="1"/>
    <xf numFmtId="6" fontId="0" fillId="0" borderId="8" xfId="0" applyNumberFormat="1" applyBorder="1" applyProtection="1"/>
    <xf numFmtId="0" fontId="7" fillId="0" borderId="4" xfId="0" applyFont="1" applyBorder="1" applyProtection="1"/>
    <xf numFmtId="164" fontId="0" fillId="0" borderId="5" xfId="0" applyNumberFormat="1" applyBorder="1" applyProtection="1"/>
    <xf numFmtId="0" fontId="7" fillId="0" borderId="6" xfId="0" applyFont="1" applyBorder="1" applyProtection="1"/>
    <xf numFmtId="0" fontId="7" fillId="0" borderId="0" xfId="0" applyFont="1" applyAlignment="1" applyProtection="1">
      <alignment horizontal="left" vertical="center" wrapText="1"/>
    </xf>
    <xf numFmtId="0" fontId="0" fillId="3" borderId="9" xfId="0" applyFill="1" applyBorder="1" applyProtection="1">
      <protection locked="0"/>
    </xf>
    <xf numFmtId="0" fontId="0" fillId="0" borderId="0" xfId="0" applyAlignment="1" applyProtection="1">
      <alignment wrapText="1"/>
    </xf>
    <xf numFmtId="164" fontId="0" fillId="3" borderId="9" xfId="0" applyNumberFormat="1" applyFill="1" applyBorder="1" applyProtection="1">
      <protection locked="0"/>
    </xf>
    <xf numFmtId="38" fontId="0" fillId="0" borderId="0" xfId="0" applyNumberFormat="1" applyProtection="1"/>
    <xf numFmtId="0" fontId="0" fillId="0" borderId="5" xfId="0" applyBorder="1" applyProtection="1"/>
    <xf numFmtId="165" fontId="0" fillId="0" borderId="5" xfId="1" applyNumberFormat="1" applyFont="1" applyBorder="1" applyProtection="1"/>
    <xf numFmtId="0" fontId="7" fillId="0" borderId="0" xfId="0" applyFont="1" applyAlignment="1" applyProtection="1">
      <alignment wrapText="1"/>
    </xf>
    <xf numFmtId="166" fontId="0" fillId="0" borderId="7" xfId="0" applyNumberFormat="1" applyBorder="1" applyProtection="1"/>
    <xf numFmtId="164" fontId="0" fillId="0" borderId="0" xfId="0" applyNumberFormat="1" applyProtection="1"/>
    <xf numFmtId="0" fontId="0" fillId="0" borderId="9" xfId="0" applyBorder="1" applyAlignment="1" applyProtection="1">
      <alignment wrapText="1"/>
    </xf>
    <xf numFmtId="6" fontId="0" fillId="0" borderId="9" xfId="0" applyNumberFormat="1" applyBorder="1" applyAlignment="1" applyProtection="1">
      <alignment horizontal="right"/>
    </xf>
    <xf numFmtId="0" fontId="0" fillId="0" borderId="9" xfId="0" applyBorder="1" applyProtection="1"/>
    <xf numFmtId="164" fontId="2" fillId="0" borderId="9" xfId="0" applyNumberFormat="1" applyFont="1" applyBorder="1" applyProtection="1"/>
    <xf numFmtId="166" fontId="0" fillId="0" borderId="5" xfId="0" applyNumberFormat="1" applyBorder="1" applyProtection="1"/>
    <xf numFmtId="164" fontId="3" fillId="0" borderId="0" xfId="0" applyNumberFormat="1" applyFont="1" applyProtection="1"/>
    <xf numFmtId="0" fontId="0" fillId="0" borderId="0" xfId="0" applyBorder="1" applyProtection="1"/>
    <xf numFmtId="0" fontId="7" fillId="0" borderId="4" xfId="0" applyFont="1" applyFill="1" applyBorder="1" applyProtection="1"/>
    <xf numFmtId="0" fontId="0" fillId="0" borderId="0" xfId="0" applyBorder="1" applyProtection="1">
      <protection locked="0"/>
    </xf>
    <xf numFmtId="164" fontId="10" fillId="3" borderId="5" xfId="0" applyNumberFormat="1" applyFon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38" fontId="10" fillId="0" borderId="0" xfId="0" applyNumberFormat="1" applyFont="1" applyProtection="1"/>
    <xf numFmtId="0" fontId="3" fillId="0" borderId="0" xfId="0" applyFont="1" applyBorder="1" applyProtection="1"/>
    <xf numFmtId="0" fontId="9" fillId="0" borderId="1" xfId="0" applyFont="1" applyBorder="1" applyProtection="1"/>
    <xf numFmtId="0" fontId="3" fillId="0" borderId="1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7" fillId="0" borderId="0" xfId="0" applyFont="1" applyFill="1" applyBorder="1" applyProtection="1"/>
    <xf numFmtId="0" fontId="0" fillId="3" borderId="0" xfId="0" applyFill="1" applyBorder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Border="1" applyProtection="1"/>
    <xf numFmtId="164" fontId="0" fillId="0" borderId="5" xfId="0" applyNumberFormat="1" applyFill="1" applyBorder="1" applyProtection="1"/>
    <xf numFmtId="0" fontId="5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J23" sqref="J23"/>
    </sheetView>
  </sheetViews>
  <sheetFormatPr defaultColWidth="18.28515625" defaultRowHeight="15" x14ac:dyDescent="0.25"/>
  <cols>
    <col min="1" max="1" width="46.28515625" style="4" customWidth="1"/>
    <col min="2" max="2" width="10.42578125" style="4" bestFit="1" customWidth="1"/>
    <col min="3" max="3" width="8.85546875" style="4" bestFit="1" customWidth="1"/>
    <col min="4" max="4" width="1.140625" style="4" customWidth="1"/>
    <col min="5" max="5" width="1" style="4" customWidth="1"/>
    <col min="6" max="6" width="34" style="4" bestFit="1" customWidth="1"/>
    <col min="7" max="7" width="3" style="4" bestFit="1" customWidth="1"/>
    <col min="8" max="8" width="9.28515625" style="4" bestFit="1" customWidth="1"/>
    <col min="9" max="9" width="11" style="4" bestFit="1" customWidth="1"/>
    <col min="10" max="16384" width="18.28515625" style="4"/>
  </cols>
  <sheetData>
    <row r="1" spans="1:12" ht="18.75" x14ac:dyDescent="0.3">
      <c r="A1" s="1" t="s">
        <v>48</v>
      </c>
      <c r="B1" s="2"/>
      <c r="C1" s="2"/>
      <c r="D1" s="3"/>
      <c r="E1" s="3"/>
      <c r="F1" s="2"/>
      <c r="G1" s="2"/>
      <c r="H1" s="2"/>
      <c r="I1" s="2"/>
    </row>
    <row r="2" spans="1:12" ht="4.5" customHeight="1" x14ac:dyDescent="0.25">
      <c r="A2" s="2"/>
      <c r="B2" s="2"/>
      <c r="C2" s="2"/>
      <c r="D2" s="3"/>
      <c r="E2" s="3"/>
      <c r="F2" s="2"/>
      <c r="G2" s="2"/>
      <c r="H2" s="2"/>
      <c r="I2" s="2"/>
    </row>
    <row r="3" spans="1:12" x14ac:dyDescent="0.25">
      <c r="A3" s="54" t="s">
        <v>46</v>
      </c>
      <c r="B3" s="54"/>
      <c r="C3" s="54"/>
      <c r="D3" s="54"/>
      <c r="E3" s="54"/>
      <c r="F3" s="54"/>
      <c r="G3" s="54"/>
      <c r="H3" s="54"/>
      <c r="I3" s="2"/>
    </row>
    <row r="4" spans="1:12" ht="4.5" customHeight="1" x14ac:dyDescent="0.25">
      <c r="A4" s="2"/>
      <c r="B4" s="2"/>
      <c r="C4" s="2"/>
      <c r="D4" s="3"/>
      <c r="E4" s="3"/>
      <c r="F4" s="2"/>
      <c r="G4" s="2"/>
      <c r="H4" s="2"/>
      <c r="I4" s="2"/>
    </row>
    <row r="5" spans="1:12" x14ac:dyDescent="0.25">
      <c r="A5" s="5" t="s">
        <v>47</v>
      </c>
      <c r="B5" s="6" t="s">
        <v>0</v>
      </c>
      <c r="C5" s="6" t="s">
        <v>1</v>
      </c>
      <c r="D5" s="7"/>
      <c r="E5" s="8"/>
      <c r="F5" s="55" t="s">
        <v>2</v>
      </c>
      <c r="G5" s="55"/>
      <c r="H5" s="55"/>
      <c r="I5" s="55"/>
    </row>
    <row r="6" spans="1:12" ht="24.75" x14ac:dyDescent="0.25">
      <c r="A6" s="9" t="s">
        <v>40</v>
      </c>
      <c r="B6" s="10">
        <v>48062</v>
      </c>
      <c r="C6" s="10">
        <v>48062</v>
      </c>
      <c r="D6" s="7"/>
      <c r="E6" s="8"/>
      <c r="F6" s="11" t="s">
        <v>3</v>
      </c>
      <c r="G6" s="44"/>
      <c r="H6" s="13" t="s">
        <v>4</v>
      </c>
      <c r="I6" s="14" t="s">
        <v>5</v>
      </c>
    </row>
    <row r="7" spans="1:12" x14ac:dyDescent="0.25">
      <c r="A7" s="9" t="s">
        <v>6</v>
      </c>
      <c r="B7" s="10">
        <v>400</v>
      </c>
      <c r="C7" s="10">
        <v>400</v>
      </c>
      <c r="D7" s="7"/>
      <c r="E7" s="8"/>
      <c r="F7" s="15" t="s">
        <v>7</v>
      </c>
      <c r="G7" s="45"/>
      <c r="H7" s="16">
        <f>B26/2</f>
        <v>32276</v>
      </c>
      <c r="I7" s="17">
        <f>B26/2</f>
        <v>32276</v>
      </c>
    </row>
    <row r="8" spans="1:12" x14ac:dyDescent="0.25">
      <c r="A8" s="9" t="s">
        <v>8</v>
      </c>
      <c r="B8" s="10"/>
      <c r="C8" s="10">
        <v>9410</v>
      </c>
      <c r="D8" s="7"/>
      <c r="E8" s="8"/>
      <c r="F8" s="2"/>
      <c r="G8" s="2"/>
      <c r="H8" s="2"/>
      <c r="I8" s="2"/>
    </row>
    <row r="9" spans="1:12" ht="15.75" thickBot="1" x14ac:dyDescent="0.3">
      <c r="A9" s="9" t="s">
        <v>9</v>
      </c>
      <c r="B9" s="18"/>
      <c r="C9" s="18">
        <v>6680</v>
      </c>
      <c r="D9" s="7"/>
      <c r="E9" s="8"/>
      <c r="F9" s="11" t="s">
        <v>10</v>
      </c>
      <c r="G9" s="46"/>
      <c r="H9" s="12"/>
      <c r="I9" s="2"/>
    </row>
    <row r="10" spans="1:12" ht="15.75" thickTop="1" x14ac:dyDescent="0.25">
      <c r="A10" s="2" t="s">
        <v>11</v>
      </c>
      <c r="B10" s="10">
        <f>SUM(B6:B9)</f>
        <v>48462</v>
      </c>
      <c r="C10" s="10">
        <f>SUM(C6:C9)</f>
        <v>64552</v>
      </c>
      <c r="D10" s="7"/>
      <c r="E10" s="8"/>
      <c r="F10" s="19" t="s">
        <v>41</v>
      </c>
      <c r="G10" s="47"/>
      <c r="H10" s="20">
        <f>B26</f>
        <v>64552</v>
      </c>
      <c r="I10" s="2"/>
    </row>
    <row r="11" spans="1:12" x14ac:dyDescent="0.25">
      <c r="A11" s="2"/>
      <c r="B11" s="2"/>
      <c r="C11" s="2"/>
      <c r="D11" s="7"/>
      <c r="E11" s="8"/>
      <c r="F11" s="21" t="s">
        <v>43</v>
      </c>
      <c r="G11" s="23">
        <v>10</v>
      </c>
      <c r="H11" s="17">
        <f>H10/G11</f>
        <v>6455.2</v>
      </c>
      <c r="I11" s="2"/>
    </row>
    <row r="12" spans="1:12" ht="14.25" customHeight="1" x14ac:dyDescent="0.25">
      <c r="A12" s="22" t="s">
        <v>12</v>
      </c>
      <c r="B12" s="23">
        <v>2</v>
      </c>
      <c r="C12" s="2"/>
      <c r="D12" s="7"/>
      <c r="E12" s="8"/>
      <c r="F12" s="2"/>
      <c r="G12" s="2"/>
      <c r="H12" s="2"/>
      <c r="I12" s="2"/>
      <c r="L12" s="2"/>
    </row>
    <row r="13" spans="1:12" x14ac:dyDescent="0.25">
      <c r="A13" s="5" t="s">
        <v>13</v>
      </c>
      <c r="B13" s="24"/>
      <c r="C13" s="2"/>
      <c r="D13" s="7"/>
      <c r="E13" s="8"/>
      <c r="F13" s="11" t="s">
        <v>14</v>
      </c>
      <c r="G13" s="46"/>
      <c r="H13" s="12"/>
      <c r="I13" s="2"/>
    </row>
    <row r="14" spans="1:12" x14ac:dyDescent="0.25">
      <c r="A14" s="9" t="s">
        <v>15</v>
      </c>
      <c r="B14" s="25">
        <v>0</v>
      </c>
      <c r="C14" s="26"/>
      <c r="D14" s="7"/>
      <c r="E14" s="8"/>
      <c r="F14" s="19" t="s">
        <v>16</v>
      </c>
      <c r="G14" s="47"/>
      <c r="H14" s="27"/>
      <c r="I14" s="2"/>
    </row>
    <row r="15" spans="1:12" x14ac:dyDescent="0.25">
      <c r="A15" s="9" t="s">
        <v>17</v>
      </c>
      <c r="B15" s="25">
        <v>0</v>
      </c>
      <c r="C15" s="26"/>
      <c r="D15" s="7">
        <v>0</v>
      </c>
      <c r="E15" s="8"/>
      <c r="F15" s="19" t="s">
        <v>18</v>
      </c>
      <c r="G15" s="47"/>
      <c r="H15" s="28">
        <v>4.2279999999999998E-2</v>
      </c>
      <c r="I15" s="2"/>
    </row>
    <row r="16" spans="1:12" x14ac:dyDescent="0.25">
      <c r="A16" s="9" t="s">
        <v>19</v>
      </c>
      <c r="B16" s="25">
        <v>0</v>
      </c>
      <c r="C16" s="26"/>
      <c r="D16" s="7"/>
      <c r="E16" s="8"/>
      <c r="F16" s="19" t="s">
        <v>20</v>
      </c>
      <c r="G16" s="47"/>
      <c r="H16" s="20">
        <f>B26+(B26*H15)</f>
        <v>67281.258560000002</v>
      </c>
      <c r="I16" s="2"/>
    </row>
    <row r="17" spans="1:10" x14ac:dyDescent="0.25">
      <c r="A17" s="29" t="s">
        <v>21</v>
      </c>
      <c r="B17" s="25">
        <v>0</v>
      </c>
      <c r="C17" s="26"/>
      <c r="D17" s="7"/>
      <c r="E17" s="8"/>
      <c r="F17" s="21" t="s">
        <v>22</v>
      </c>
      <c r="G17" s="48"/>
      <c r="H17" s="30">
        <f>((6.28/1200)+(6.28/1200)/(POWER(1+(6.28/1200),120)-1))*H16</f>
        <v>756.45533824348104</v>
      </c>
      <c r="I17" s="2"/>
    </row>
    <row r="18" spans="1:10" x14ac:dyDescent="0.25">
      <c r="A18" s="9" t="s">
        <v>23</v>
      </c>
      <c r="B18" s="25">
        <v>0</v>
      </c>
      <c r="C18" s="26"/>
      <c r="D18" s="7"/>
      <c r="E18" s="8"/>
      <c r="F18" s="2"/>
      <c r="G18" s="2"/>
      <c r="H18" s="2"/>
      <c r="I18" s="2"/>
    </row>
    <row r="19" spans="1:10" x14ac:dyDescent="0.25">
      <c r="A19" s="9" t="s">
        <v>24</v>
      </c>
      <c r="B19" s="25">
        <v>0</v>
      </c>
      <c r="C19" s="26"/>
      <c r="D19" s="7"/>
      <c r="E19" s="8"/>
      <c r="F19" s="11" t="s">
        <v>25</v>
      </c>
      <c r="G19" s="46"/>
      <c r="H19" s="12"/>
      <c r="I19" s="2"/>
    </row>
    <row r="20" spans="1:10" x14ac:dyDescent="0.25">
      <c r="A20" s="9" t="s">
        <v>26</v>
      </c>
      <c r="B20" s="25">
        <v>0</v>
      </c>
      <c r="C20" s="26"/>
      <c r="D20" s="7"/>
      <c r="E20" s="8"/>
      <c r="F20" s="19" t="s">
        <v>44</v>
      </c>
      <c r="G20" s="47"/>
      <c r="H20" s="27"/>
      <c r="I20" s="2"/>
    </row>
    <row r="21" spans="1:10" x14ac:dyDescent="0.25">
      <c r="A21" s="9" t="s">
        <v>27</v>
      </c>
      <c r="B21" s="25">
        <v>0</v>
      </c>
      <c r="C21" s="26"/>
      <c r="D21" s="7"/>
      <c r="E21" s="8"/>
      <c r="F21" s="19" t="s">
        <v>45</v>
      </c>
      <c r="G21" s="47"/>
      <c r="H21" s="20">
        <f>B26/2</f>
        <v>32276</v>
      </c>
      <c r="I21" s="2"/>
    </row>
    <row r="22" spans="1:10" x14ac:dyDescent="0.25">
      <c r="A22" s="2" t="s">
        <v>28</v>
      </c>
      <c r="B22" s="31">
        <f>SUM(B14:B21)</f>
        <v>0</v>
      </c>
      <c r="C22" s="43">
        <f>(B21*0.01059)</f>
        <v>0</v>
      </c>
      <c r="D22" s="7"/>
      <c r="E22" s="8"/>
      <c r="F22" s="19" t="s">
        <v>43</v>
      </c>
      <c r="G22" s="50">
        <v>10</v>
      </c>
      <c r="H22" s="20">
        <f>H21/G22</f>
        <v>3227.6</v>
      </c>
      <c r="I22" s="2"/>
    </row>
    <row r="23" spans="1:10" x14ac:dyDescent="0.25">
      <c r="A23" s="2"/>
      <c r="B23" s="31"/>
      <c r="C23" s="26"/>
      <c r="D23" s="7"/>
      <c r="E23" s="8"/>
      <c r="F23" s="19"/>
      <c r="G23" s="47"/>
      <c r="H23" s="27"/>
      <c r="I23" s="2"/>
    </row>
    <row r="24" spans="1:10" x14ac:dyDescent="0.25">
      <c r="A24" s="32" t="s">
        <v>30</v>
      </c>
      <c r="B24" s="33" t="str">
        <f>IF(B12=1,"$48,462",IF(B12=2,"$64,552"))</f>
        <v>$64,552</v>
      </c>
      <c r="C24" s="26"/>
      <c r="D24" s="7"/>
      <c r="E24" s="8"/>
      <c r="F24" s="19" t="s">
        <v>29</v>
      </c>
      <c r="G24" s="47"/>
      <c r="H24" s="27"/>
      <c r="I24" s="2"/>
    </row>
    <row r="25" spans="1:10" x14ac:dyDescent="0.25">
      <c r="A25" s="34" t="s">
        <v>31</v>
      </c>
      <c r="B25" s="35">
        <f>B22-C22</f>
        <v>0</v>
      </c>
      <c r="C25" s="26"/>
      <c r="D25" s="7"/>
      <c r="E25" s="8"/>
      <c r="F25" s="19" t="s">
        <v>20</v>
      </c>
      <c r="G25" s="47"/>
      <c r="H25" s="20">
        <f>B26/2*(1+H15)</f>
        <v>33640.629280000001</v>
      </c>
      <c r="I25" s="2"/>
    </row>
    <row r="26" spans="1:10" x14ac:dyDescent="0.25">
      <c r="A26" s="5" t="s">
        <v>33</v>
      </c>
      <c r="B26" s="37">
        <f>B24-B25</f>
        <v>64552</v>
      </c>
      <c r="C26" s="26"/>
      <c r="D26" s="7"/>
      <c r="E26" s="8"/>
      <c r="F26" s="19" t="s">
        <v>32</v>
      </c>
      <c r="G26" s="47"/>
      <c r="H26" s="36">
        <f>((6.28/1200)+(6.28/1200)/(POWER(1+(6.28/1200),120)-1))*H25</f>
        <v>378.22766912174052</v>
      </c>
      <c r="I26" s="2"/>
    </row>
    <row r="27" spans="1:10" x14ac:dyDescent="0.25">
      <c r="A27" s="5"/>
      <c r="B27" s="31"/>
      <c r="C27" s="26"/>
      <c r="D27" s="7"/>
      <c r="E27" s="8"/>
      <c r="F27" s="19"/>
      <c r="G27" s="47"/>
      <c r="H27" s="27"/>
      <c r="I27" s="2"/>
    </row>
    <row r="28" spans="1:10" x14ac:dyDescent="0.25">
      <c r="A28" s="9"/>
      <c r="B28" s="52"/>
      <c r="C28" s="26"/>
      <c r="D28" s="7"/>
      <c r="E28" s="8"/>
      <c r="F28" s="21" t="s">
        <v>34</v>
      </c>
      <c r="G28" s="48"/>
      <c r="H28" s="17">
        <f>H22+H26</f>
        <v>3605.8276691217407</v>
      </c>
      <c r="I28" s="2"/>
    </row>
    <row r="29" spans="1:10" x14ac:dyDescent="0.25">
      <c r="A29" s="9"/>
      <c r="B29" s="31"/>
      <c r="C29" s="26"/>
      <c r="D29" s="7"/>
      <c r="E29" s="8"/>
      <c r="F29" s="2"/>
      <c r="G29" s="2"/>
      <c r="H29" s="2"/>
      <c r="I29" s="2"/>
    </row>
    <row r="30" spans="1:10" x14ac:dyDescent="0.25">
      <c r="A30" s="2"/>
      <c r="B30" s="31"/>
      <c r="C30" s="2"/>
      <c r="D30" s="7"/>
      <c r="E30" s="8"/>
      <c r="F30" s="11" t="s">
        <v>35</v>
      </c>
      <c r="G30" s="46"/>
      <c r="H30" s="12"/>
      <c r="I30" s="38"/>
      <c r="J30" s="40"/>
    </row>
    <row r="31" spans="1:10" x14ac:dyDescent="0.25">
      <c r="A31" s="9"/>
      <c r="B31" s="52"/>
      <c r="C31" s="2"/>
      <c r="D31" s="7"/>
      <c r="E31" s="8"/>
      <c r="F31" s="19" t="s">
        <v>33</v>
      </c>
      <c r="G31" s="47"/>
      <c r="H31" s="20">
        <f>B26</f>
        <v>64552</v>
      </c>
      <c r="I31" s="38"/>
      <c r="J31" s="40"/>
    </row>
    <row r="32" spans="1:10" ht="3" customHeight="1" x14ac:dyDescent="0.25">
      <c r="A32" s="9"/>
      <c r="B32" s="31"/>
      <c r="C32" s="2"/>
      <c r="D32" s="7"/>
      <c r="E32" s="8"/>
      <c r="F32" s="19"/>
      <c r="G32" s="47"/>
      <c r="H32" s="27"/>
      <c r="I32" s="38"/>
      <c r="J32" s="40"/>
    </row>
    <row r="33" spans="1:10" x14ac:dyDescent="0.25">
      <c r="A33" s="9"/>
      <c r="B33" s="31"/>
      <c r="C33" s="2"/>
      <c r="D33" s="7"/>
      <c r="E33" s="8"/>
      <c r="F33" s="39" t="s">
        <v>36</v>
      </c>
      <c r="G33" s="49"/>
      <c r="H33" s="41">
        <v>0</v>
      </c>
      <c r="I33" s="38"/>
      <c r="J33" s="40"/>
    </row>
    <row r="34" spans="1:10" x14ac:dyDescent="0.25">
      <c r="A34" s="2"/>
      <c r="B34" s="31"/>
      <c r="C34" s="2"/>
      <c r="D34" s="7"/>
      <c r="E34" s="8"/>
      <c r="F34" s="39" t="s">
        <v>37</v>
      </c>
      <c r="G34" s="49"/>
      <c r="H34" s="20">
        <f>H31-H33</f>
        <v>64552</v>
      </c>
      <c r="I34" s="38"/>
      <c r="J34" s="40"/>
    </row>
    <row r="35" spans="1:10" ht="3.75" customHeight="1" x14ac:dyDescent="0.25">
      <c r="A35" s="2"/>
      <c r="B35" s="2"/>
      <c r="C35" s="2"/>
      <c r="D35" s="7"/>
      <c r="E35" s="8"/>
      <c r="F35" s="19"/>
      <c r="G35" s="47"/>
      <c r="H35" s="27"/>
      <c r="I35" s="38"/>
      <c r="J35" s="40"/>
    </row>
    <row r="36" spans="1:10" x14ac:dyDescent="0.25">
      <c r="A36" s="2"/>
      <c r="B36" s="2"/>
      <c r="C36" s="2"/>
      <c r="D36" s="7"/>
      <c r="E36" s="8"/>
      <c r="F36" s="19" t="s">
        <v>42</v>
      </c>
      <c r="G36" s="47"/>
      <c r="H36" s="42">
        <v>0</v>
      </c>
      <c r="I36" s="38"/>
      <c r="J36" s="40"/>
    </row>
    <row r="37" spans="1:10" ht="3" customHeight="1" x14ac:dyDescent="0.25">
      <c r="A37" s="2"/>
      <c r="B37" s="2"/>
      <c r="C37" s="2"/>
      <c r="D37" s="7"/>
      <c r="E37" s="8"/>
      <c r="F37" s="19"/>
      <c r="G37" s="47"/>
      <c r="H37" s="53"/>
      <c r="I37" s="38"/>
      <c r="J37" s="40"/>
    </row>
    <row r="38" spans="1:10" x14ac:dyDescent="0.25">
      <c r="A38" s="2"/>
      <c r="B38" s="2"/>
      <c r="C38" s="2"/>
      <c r="D38" s="7"/>
      <c r="E38" s="8"/>
      <c r="F38" s="19" t="s">
        <v>43</v>
      </c>
      <c r="G38" s="50">
        <v>10</v>
      </c>
      <c r="H38" s="20">
        <f>H36/G38</f>
        <v>0</v>
      </c>
      <c r="I38" s="38"/>
      <c r="J38" s="40"/>
    </row>
    <row r="39" spans="1:10" ht="2.25" customHeight="1" x14ac:dyDescent="0.25">
      <c r="A39" s="2"/>
      <c r="B39" s="2"/>
      <c r="C39" s="2"/>
      <c r="D39" s="7"/>
      <c r="E39" s="8"/>
      <c r="F39" s="19"/>
      <c r="G39" s="47"/>
      <c r="H39" s="20"/>
      <c r="I39" s="38"/>
      <c r="J39" s="40"/>
    </row>
    <row r="40" spans="1:10" x14ac:dyDescent="0.25">
      <c r="A40" s="2"/>
      <c r="B40" s="2"/>
      <c r="C40" s="2"/>
      <c r="D40" s="7"/>
      <c r="E40" s="8"/>
      <c r="F40" s="19" t="s">
        <v>38</v>
      </c>
      <c r="G40" s="47"/>
      <c r="H40" s="20">
        <f>(H34-H36)*(1+H15)</f>
        <v>67281.258560000002</v>
      </c>
      <c r="I40" s="38"/>
      <c r="J40" s="40"/>
    </row>
    <row r="41" spans="1:10" x14ac:dyDescent="0.25">
      <c r="A41" s="2"/>
      <c r="B41" s="2"/>
      <c r="C41" s="2"/>
      <c r="D41" s="7"/>
      <c r="E41" s="8"/>
      <c r="F41" s="19" t="s">
        <v>39</v>
      </c>
      <c r="G41" s="47"/>
      <c r="H41" s="36">
        <f>((6.28/1200)+(6.28/1200)/(POWER(1+(6.28/1200),120)-1))*H40</f>
        <v>756.45533824348104</v>
      </c>
      <c r="I41" s="38"/>
      <c r="J41" s="40"/>
    </row>
    <row r="42" spans="1:10" ht="2.25" customHeight="1" x14ac:dyDescent="0.25">
      <c r="A42" s="2"/>
      <c r="B42" s="2"/>
      <c r="C42" s="2"/>
      <c r="D42" s="7"/>
      <c r="E42" s="8"/>
      <c r="F42" s="19"/>
      <c r="G42" s="47"/>
      <c r="H42" s="27"/>
      <c r="I42" s="38"/>
      <c r="J42" s="40"/>
    </row>
    <row r="43" spans="1:10" x14ac:dyDescent="0.25">
      <c r="A43" s="2"/>
      <c r="B43" s="2"/>
      <c r="C43" s="2"/>
      <c r="D43" s="7"/>
      <c r="E43" s="8"/>
      <c r="F43" s="21" t="s">
        <v>34</v>
      </c>
      <c r="G43" s="48"/>
      <c r="H43" s="17">
        <f>H38+H41</f>
        <v>756.45533824348104</v>
      </c>
      <c r="I43" s="38"/>
      <c r="J43" s="40"/>
    </row>
    <row r="44" spans="1:10" x14ac:dyDescent="0.25">
      <c r="D44" s="51"/>
      <c r="E44" s="51"/>
      <c r="F44" s="40"/>
      <c r="G44" s="40"/>
      <c r="H44" s="40"/>
      <c r="I44" s="40"/>
      <c r="J44" s="40"/>
    </row>
    <row r="45" spans="1:10" x14ac:dyDescent="0.25">
      <c r="F45" s="40"/>
      <c r="G45" s="40"/>
      <c r="H45" s="40"/>
      <c r="I45" s="40"/>
      <c r="J45" s="40"/>
    </row>
  </sheetData>
  <sheetProtection sheet="1" objects="1" scenarios="1"/>
  <mergeCells count="2">
    <mergeCell ref="A3:H3"/>
    <mergeCell ref="F5:I5"/>
  </mergeCells>
  <pageMargins left="0.5" right="0.5" top="0.25" bottom="0.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Scranton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2021-01-16T14:58:17Z</cp:lastPrinted>
  <dcterms:created xsi:type="dcterms:W3CDTF">2015-02-20T13:55:43Z</dcterms:created>
  <dcterms:modified xsi:type="dcterms:W3CDTF">2021-07-08T16:57:46Z</dcterms:modified>
</cp:coreProperties>
</file>